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24.10.1\public\財務課\平山→高根澤\引継\★業務ＢＯＸ★\光熱水費\①電気料\●電気料\2026\01 実施伺い（2026）\"/>
    </mc:Choice>
  </mc:AlternateContent>
  <xr:revisionPtr revIDLastSave="0" documentId="13_ncr:1_{9433B786-24DB-4FB8-AA1A-D73749212715}" xr6:coauthVersionLast="47" xr6:coauthVersionMax="47" xr10:uidLastSave="{00000000-0000-0000-0000-000000000000}"/>
  <bookViews>
    <workbookView xWindow="-120" yWindow="-120" windowWidth="20730" windowHeight="11160" tabRatio="794" xr2:uid="{00000000-000D-0000-FFFF-FFFF00000000}"/>
  </bookViews>
  <sheets>
    <sheet name="2026単価表（入札用）" sheetId="19" r:id="rId1"/>
  </sheets>
  <definedNames>
    <definedName name="_xlnm.Print_Area" localSheetId="0">'2026単価表（入札用）'!$A$1:$AB$26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19" l="1"/>
  <c r="S21" i="19"/>
  <c r="P21" i="19"/>
  <c r="M21" i="19"/>
  <c r="J21" i="19"/>
  <c r="F21" i="19"/>
  <c r="B21" i="19"/>
  <c r="AA20" i="19"/>
  <c r="U20" i="19"/>
  <c r="R20" i="19"/>
  <c r="I20" i="19"/>
  <c r="E20" i="19"/>
  <c r="AA19" i="19"/>
  <c r="U19" i="19"/>
  <c r="R19" i="19"/>
  <c r="I19" i="19"/>
  <c r="E19" i="19"/>
  <c r="AA18" i="19"/>
  <c r="U18" i="19"/>
  <c r="R18" i="19"/>
  <c r="I18" i="19"/>
  <c r="E18" i="19"/>
  <c r="AA17" i="19"/>
  <c r="U17" i="19"/>
  <c r="R17" i="19"/>
  <c r="I17" i="19"/>
  <c r="E17" i="19"/>
  <c r="AA16" i="19"/>
  <c r="U16" i="19"/>
  <c r="R16" i="19"/>
  <c r="V16" i="19" s="1"/>
  <c r="I16" i="19"/>
  <c r="E16" i="19"/>
  <c r="AA15" i="19"/>
  <c r="U15" i="19"/>
  <c r="R15" i="19"/>
  <c r="I15" i="19"/>
  <c r="E15" i="19"/>
  <c r="AA14" i="19"/>
  <c r="U14" i="19"/>
  <c r="O14" i="19"/>
  <c r="L14" i="19"/>
  <c r="I14" i="19"/>
  <c r="E14" i="19"/>
  <c r="AA13" i="19"/>
  <c r="U13" i="19"/>
  <c r="O13" i="19"/>
  <c r="L13" i="19"/>
  <c r="I13" i="19"/>
  <c r="E13" i="19"/>
  <c r="AA12" i="19"/>
  <c r="U12" i="19"/>
  <c r="O12" i="19"/>
  <c r="L12" i="19"/>
  <c r="I12" i="19"/>
  <c r="E12" i="19"/>
  <c r="AA11" i="19"/>
  <c r="U11" i="19"/>
  <c r="R11" i="19"/>
  <c r="V11" i="19" s="1"/>
  <c r="I11" i="19"/>
  <c r="E11" i="19"/>
  <c r="AA10" i="19"/>
  <c r="U10" i="19"/>
  <c r="R10" i="19"/>
  <c r="V10" i="19" s="1"/>
  <c r="I10" i="19"/>
  <c r="E10" i="19"/>
  <c r="AA9" i="19"/>
  <c r="U9" i="19"/>
  <c r="R9" i="19"/>
  <c r="I9" i="19"/>
  <c r="E9" i="19"/>
  <c r="V13" i="19" l="1"/>
  <c r="L21" i="19"/>
  <c r="O21" i="19"/>
  <c r="AB18" i="19"/>
  <c r="V20" i="19"/>
  <c r="U21" i="19"/>
  <c r="V17" i="19"/>
  <c r="AB17" i="19" s="1"/>
  <c r="V14" i="19"/>
  <c r="AB14" i="19" s="1"/>
  <c r="V18" i="19"/>
  <c r="V15" i="19"/>
  <c r="AB15" i="19" s="1"/>
  <c r="V19" i="19"/>
  <c r="AB19" i="19" s="1"/>
  <c r="R21" i="19"/>
  <c r="AB11" i="19"/>
  <c r="E21" i="19"/>
  <c r="AB10" i="19"/>
  <c r="AB20" i="19"/>
  <c r="AB13" i="19"/>
  <c r="AB16" i="19"/>
  <c r="V12" i="19"/>
  <c r="AB12" i="19" s="1"/>
  <c r="I21" i="19"/>
  <c r="V9" i="19"/>
  <c r="V21" i="19" l="1"/>
  <c r="AB9" i="19"/>
  <c r="AB21" i="19" s="1"/>
  <c r="AB22" i="19" l="1"/>
  <c r="AB23" i="19" s="1"/>
</calcChain>
</file>

<file path=xl/sharedStrings.xml><?xml version="1.0" encoding="utf-8"?>
<sst xmlns="http://schemas.openxmlformats.org/spreadsheetml/2006/main" count="109" uniqueCount="75">
  <si>
    <t>計</t>
    <rPh sb="0" eb="1">
      <t>ケイ</t>
    </rPh>
    <phoneticPr fontId="2"/>
  </si>
  <si>
    <t>基　　　本　　　料　　　金</t>
  </si>
  <si>
    <t>電　　　力　　　量　　　料　　　金</t>
  </si>
  <si>
    <t>自家発補給電力料金</t>
    <rPh sb="0" eb="3">
      <t>ジカハツ</t>
    </rPh>
    <rPh sb="3" eb="5">
      <t>ホキュウ</t>
    </rPh>
    <rPh sb="5" eb="7">
      <t>デンリョク</t>
    </rPh>
    <rPh sb="7" eb="9">
      <t>リョウキン</t>
    </rPh>
    <phoneticPr fontId="2"/>
  </si>
  <si>
    <t>総　計</t>
    <rPh sb="0" eb="3">
      <t>ソウケイ</t>
    </rPh>
    <phoneticPr fontId="2"/>
  </si>
  <si>
    <t>常　時　電　力</t>
    <rPh sb="2" eb="3">
      <t>ジ</t>
    </rPh>
    <rPh sb="4" eb="7">
      <t>デンリョク</t>
    </rPh>
    <phoneticPr fontId="2"/>
  </si>
  <si>
    <t>ピーク時間</t>
  </si>
  <si>
    <t>昼間時間</t>
  </si>
  <si>
    <t>夜間時間</t>
  </si>
  <si>
    <t>(不使用の場合の基本料金）</t>
    <rPh sb="1" eb="4">
      <t>フシヨウ</t>
    </rPh>
    <rPh sb="5" eb="7">
      <t>バアイ</t>
    </rPh>
    <rPh sb="8" eb="10">
      <t>キホン</t>
    </rPh>
    <rPh sb="10" eb="12">
      <t>リョウキン</t>
    </rPh>
    <phoneticPr fontId="2"/>
  </si>
  <si>
    <t>(円)</t>
  </si>
  <si>
    <t>月別</t>
  </si>
  <si>
    <t>夏       季</t>
  </si>
  <si>
    <t>その他季</t>
  </si>
  <si>
    <t>合　計</t>
  </si>
  <si>
    <t>数量</t>
  </si>
  <si>
    <t>単価</t>
  </si>
  <si>
    <t>係数</t>
  </si>
  <si>
    <t>計</t>
  </si>
  <si>
    <t>契約電力</t>
    <rPh sb="0" eb="2">
      <t>ケイヤク</t>
    </rPh>
    <rPh sb="2" eb="4">
      <t>デンリョク</t>
    </rPh>
    <phoneticPr fontId="2"/>
  </si>
  <si>
    <t>料金単価</t>
    <rPh sb="0" eb="2">
      <t>リョウキン</t>
    </rPh>
    <rPh sb="2" eb="4">
      <t>タンカ</t>
    </rPh>
    <phoneticPr fontId="2"/>
  </si>
  <si>
    <t>係数1</t>
    <rPh sb="0" eb="2">
      <t>ケイスウ</t>
    </rPh>
    <phoneticPr fontId="2"/>
  </si>
  <si>
    <t>係数2</t>
    <rPh sb="0" eb="2">
      <t>ケイスウ</t>
    </rPh>
    <phoneticPr fontId="2"/>
  </si>
  <si>
    <t>(ｋＷ)</t>
  </si>
  <si>
    <t>(ｋＷｈ)</t>
  </si>
  <si>
    <t>ａ</t>
  </si>
  <si>
    <t>ｂ</t>
  </si>
  <si>
    <t>ｃ</t>
  </si>
  <si>
    <t>ｄ＝ａ×ｂ×ｃ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</si>
  <si>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</si>
  <si>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</si>
  <si>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</si>
  <si>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</si>
  <si>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</si>
  <si>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</si>
  <si>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</si>
  <si>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</si>
  <si>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</si>
  <si>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</si>
  <si>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年計</t>
  </si>
  <si>
    <t>(kW)</t>
    <phoneticPr fontId="2"/>
  </si>
  <si>
    <t>(円/kW)</t>
    <phoneticPr fontId="2"/>
  </si>
  <si>
    <t>４月</t>
    <phoneticPr fontId="2"/>
  </si>
  <si>
    <t>５月</t>
    <phoneticPr fontId="2"/>
  </si>
  <si>
    <t>e</t>
    <phoneticPr fontId="2"/>
  </si>
  <si>
    <t>f</t>
    <phoneticPr fontId="2"/>
  </si>
  <si>
    <t>g</t>
    <phoneticPr fontId="2"/>
  </si>
  <si>
    <t>j</t>
    <phoneticPr fontId="2"/>
  </si>
  <si>
    <t>h＝e×f×g</t>
    <phoneticPr fontId="2"/>
  </si>
  <si>
    <t>k＝i×j</t>
    <phoneticPr fontId="2"/>
  </si>
  <si>
    <t>l</t>
    <phoneticPr fontId="2"/>
  </si>
  <si>
    <t>m</t>
    <phoneticPr fontId="2"/>
  </si>
  <si>
    <t>n＝l×m</t>
    <phoneticPr fontId="2"/>
  </si>
  <si>
    <t>o</t>
    <phoneticPr fontId="2"/>
  </si>
  <si>
    <t>p</t>
    <phoneticPr fontId="2"/>
  </si>
  <si>
    <t>q＝o×p</t>
    <phoneticPr fontId="2"/>
  </si>
  <si>
    <t>r</t>
    <phoneticPr fontId="2"/>
  </si>
  <si>
    <t>s</t>
    <phoneticPr fontId="2"/>
  </si>
  <si>
    <t>t＝r×s</t>
    <phoneticPr fontId="2"/>
  </si>
  <si>
    <t>u＝k＋n＋q＋t</t>
    <phoneticPr fontId="2"/>
  </si>
  <si>
    <t>I</t>
    <phoneticPr fontId="2"/>
  </si>
  <si>
    <t>v</t>
    <phoneticPr fontId="2"/>
  </si>
  <si>
    <t>w</t>
    <phoneticPr fontId="2"/>
  </si>
  <si>
    <t>x</t>
    <phoneticPr fontId="2"/>
  </si>
  <si>
    <t>y</t>
    <phoneticPr fontId="2"/>
  </si>
  <si>
    <t>z=v×w×x×y</t>
    <phoneticPr fontId="2"/>
  </si>
  <si>
    <t>aa=d+h＋u+z</t>
    <phoneticPr fontId="2"/>
  </si>
  <si>
    <t>力率
割引</t>
    <rPh sb="0" eb="1">
      <t>リキ</t>
    </rPh>
    <rPh sb="1" eb="2">
      <t>リツ</t>
    </rPh>
    <rPh sb="3" eb="5">
      <t>ワリビキ</t>
    </rPh>
    <phoneticPr fontId="2"/>
  </si>
  <si>
    <t>（別　　　紙）</t>
    <rPh sb="1" eb="2">
      <t>ベツ</t>
    </rPh>
    <rPh sb="5" eb="6">
      <t>カミ</t>
    </rPh>
    <phoneticPr fontId="2"/>
  </si>
  <si>
    <t xml:space="preserve">名称 : </t>
    <rPh sb="0" eb="2">
      <t>メイショウ</t>
    </rPh>
    <phoneticPr fontId="2"/>
  </si>
  <si>
    <t>消費税相当額
（100分の10）</t>
    <rPh sb="0" eb="3">
      <t>ショウヒゼイ</t>
    </rPh>
    <rPh sb="3" eb="5">
      <t>ソウトウ</t>
    </rPh>
    <rPh sb="5" eb="6">
      <t>ガク</t>
    </rPh>
    <rPh sb="11" eb="12">
      <t>ブン</t>
    </rPh>
    <phoneticPr fontId="2"/>
  </si>
  <si>
    <t>予　備　電　源</t>
    <rPh sb="0" eb="1">
      <t>ヨ</t>
    </rPh>
    <rPh sb="2" eb="3">
      <t>ソナエ</t>
    </rPh>
    <rPh sb="4" eb="5">
      <t>デン</t>
    </rPh>
    <rPh sb="6" eb="7">
      <t>ミナモト</t>
    </rPh>
    <phoneticPr fontId="2"/>
  </si>
  <si>
    <r>
      <t xml:space="preserve">合計(税抜）
</t>
    </r>
    <r>
      <rPr>
        <u/>
        <sz val="14"/>
        <rFont val="ＭＳ ゴシック"/>
        <family val="3"/>
        <charset val="128"/>
      </rPr>
      <t>※入札書記載金額</t>
    </r>
    <rPh sb="0" eb="2">
      <t>ゴウケイ</t>
    </rPh>
    <rPh sb="3" eb="5">
      <t>ゼイヌキ</t>
    </rPh>
    <rPh sb="8" eb="10">
      <t>ニュウサツ</t>
    </rPh>
    <rPh sb="10" eb="11">
      <t>ショ</t>
    </rPh>
    <rPh sb="11" eb="13">
      <t>キサイ</t>
    </rPh>
    <rPh sb="13" eb="15">
      <t>キンガク</t>
    </rPh>
    <phoneticPr fontId="2"/>
  </si>
  <si>
    <t>合計（税込）</t>
    <rPh sb="0" eb="2">
      <t>ゴウケイ</t>
    </rPh>
    <rPh sb="3" eb="5">
      <t>ゼイコミ</t>
    </rPh>
    <phoneticPr fontId="2"/>
  </si>
  <si>
    <t>電力料金単価表　【2026年度】　</t>
    <rPh sb="13" eb="1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</si>
</sst>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0_);[Red]\(#,##0.00\)"/>
    <numFmt numFmtId="178" formatCode="#,##0.00;&quot;▲ &quot;#,##0.0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134">
    <xf numFmtId="0" fontId="0" fillId="0" borderId="0" xfId="0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vertical="center"/>
    </xf>
    <xf numFmtId="0" fontId="5" fillId="2" borderId="28" xfId="0" applyFont="1" applyFill="1" applyBorder="1" applyAlignment="1">
      <alignment horizontal="centerContinuous" vertical="center"/>
    </xf>
    <xf numFmtId="0" fontId="5" fillId="2" borderId="29" xfId="0" applyFont="1" applyFill="1" applyBorder="1" applyAlignment="1">
      <alignment horizontal="centerContinuous" vertical="center"/>
    </xf>
    <xf numFmtId="0" fontId="5" fillId="2" borderId="30" xfId="0" applyFont="1" applyFill="1" applyBorder="1" applyAlignment="1">
      <alignment horizontal="centerContinuous" vertical="center"/>
    </xf>
    <xf numFmtId="0" fontId="5" fillId="2" borderId="31" xfId="0" applyFont="1" applyFill="1" applyBorder="1" applyAlignment="1">
      <alignment horizontal="centerContinuous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23" xfId="0" applyFont="1" applyFill="1" applyBorder="1" applyAlignment="1">
      <alignment horizontal="centerContinuous" vertical="center"/>
    </xf>
    <xf numFmtId="0" fontId="7" fillId="2" borderId="32" xfId="0" applyFont="1" applyFill="1" applyBorder="1" applyAlignment="1">
      <alignment horizontal="centerContinuous" vertical="center"/>
    </xf>
    <xf numFmtId="0" fontId="7" fillId="2" borderId="46" xfId="0" applyFont="1" applyFill="1" applyBorder="1" applyAlignment="1">
      <alignment horizontal="centerContinuous" vertical="center"/>
    </xf>
    <xf numFmtId="0" fontId="7" fillId="2" borderId="33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7" fillId="2" borderId="7" xfId="0" applyFont="1" applyFill="1" applyBorder="1" applyAlignment="1">
      <alignment horizontal="centerContinuous" vertical="center"/>
    </xf>
    <xf numFmtId="0" fontId="7" fillId="2" borderId="10" xfId="0" applyFont="1" applyFill="1" applyBorder="1" applyAlignment="1">
      <alignment horizontal="centerContinuous" vertical="center"/>
    </xf>
    <xf numFmtId="0" fontId="7" fillId="2" borderId="15" xfId="0" applyFont="1" applyFill="1" applyBorder="1" applyAlignment="1">
      <alignment horizontal="centerContinuous" vertical="center"/>
    </xf>
    <xf numFmtId="0" fontId="7" fillId="2" borderId="8" xfId="0" applyFont="1" applyFill="1" applyBorder="1" applyAlignment="1">
      <alignment horizontal="centerContinuous" vertical="center"/>
    </xf>
    <xf numFmtId="0" fontId="7" fillId="2" borderId="11" xfId="0" applyFont="1" applyFill="1" applyBorder="1" applyAlignment="1">
      <alignment horizontal="centerContinuous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Continuous" vertical="center"/>
    </xf>
    <xf numFmtId="0" fontId="7" fillId="2" borderId="34" xfId="0" applyFont="1" applyFill="1" applyBorder="1" applyAlignment="1">
      <alignment horizontal="centerContinuous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3" fillId="2" borderId="1" xfId="0" applyFont="1" applyFill="1" applyBorder="1" applyAlignment="1">
      <alignment horizontal="centerContinuous" vertical="center"/>
    </xf>
    <xf numFmtId="0" fontId="3" fillId="2" borderId="12" xfId="0" applyFont="1" applyFill="1" applyBorder="1" applyAlignment="1">
      <alignment horizontal="centerContinuous" vertical="center"/>
    </xf>
    <xf numFmtId="0" fontId="3" fillId="2" borderId="13" xfId="0" applyFont="1" applyFill="1" applyBorder="1" applyAlignment="1">
      <alignment horizontal="centerContinuous" vertical="center"/>
    </xf>
    <xf numFmtId="0" fontId="3" fillId="2" borderId="14" xfId="0" applyFont="1" applyFill="1" applyBorder="1" applyAlignment="1">
      <alignment horizontal="centerContinuous" vertical="center"/>
    </xf>
    <xf numFmtId="0" fontId="3" fillId="2" borderId="8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2" borderId="11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9" fontId="3" fillId="2" borderId="22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7" fillId="2" borderId="35" xfId="0" applyNumberFormat="1" applyFont="1" applyFill="1" applyBorder="1" applyAlignment="1">
      <alignment horizontal="center" vertical="center"/>
    </xf>
    <xf numFmtId="178" fontId="7" fillId="2" borderId="38" xfId="1" applyNumberFormat="1" applyFont="1" applyFill="1" applyBorder="1" applyAlignment="1">
      <alignment vertical="center"/>
    </xf>
    <xf numFmtId="178" fontId="7" fillId="2" borderId="14" xfId="1" applyNumberFormat="1" applyFont="1" applyFill="1" applyBorder="1" applyAlignment="1">
      <alignment vertical="center"/>
    </xf>
    <xf numFmtId="178" fontId="7" fillId="2" borderId="39" xfId="0" applyNumberFormat="1" applyFont="1" applyFill="1" applyBorder="1" applyAlignment="1">
      <alignment vertical="center"/>
    </xf>
    <xf numFmtId="178" fontId="7" fillId="2" borderId="39" xfId="1" applyNumberFormat="1" applyFont="1" applyFill="1" applyBorder="1" applyAlignment="1">
      <alignment vertical="center"/>
    </xf>
    <xf numFmtId="178" fontId="7" fillId="2" borderId="38" xfId="1" applyNumberFormat="1" applyFont="1" applyFill="1" applyBorder="1" applyAlignment="1">
      <alignment horizontal="right" vertical="center"/>
    </xf>
    <xf numFmtId="178" fontId="7" fillId="2" borderId="39" xfId="1" applyNumberFormat="1" applyFont="1" applyFill="1" applyBorder="1" applyAlignment="1">
      <alignment horizontal="right" vertical="center"/>
    </xf>
    <xf numFmtId="178" fontId="8" fillId="2" borderId="39" xfId="0" applyNumberFormat="1" applyFont="1" applyFill="1" applyBorder="1" applyAlignment="1">
      <alignment vertical="center"/>
    </xf>
    <xf numFmtId="178" fontId="7" fillId="2" borderId="14" xfId="1" applyNumberFormat="1" applyFont="1" applyFill="1" applyBorder="1" applyAlignment="1">
      <alignment horizontal="right" vertical="center"/>
    </xf>
    <xf numFmtId="178" fontId="7" fillId="2" borderId="40" xfId="1" applyNumberFormat="1" applyFont="1" applyFill="1" applyBorder="1" applyAlignment="1" applyProtection="1">
      <alignment horizontal="right" vertical="center"/>
      <protection locked="0"/>
    </xf>
    <xf numFmtId="178" fontId="7" fillId="2" borderId="15" xfId="1" applyNumberFormat="1" applyFont="1" applyFill="1" applyBorder="1" applyAlignment="1" applyProtection="1">
      <alignment horizontal="right" vertical="center"/>
      <protection locked="0"/>
    </xf>
    <xf numFmtId="178" fontId="7" fillId="2" borderId="15" xfId="1" applyNumberFormat="1" applyFont="1" applyFill="1" applyBorder="1" applyAlignment="1" applyProtection="1">
      <alignment vertical="center"/>
      <protection locked="0"/>
    </xf>
    <xf numFmtId="178" fontId="7" fillId="2" borderId="41" xfId="1" applyNumberFormat="1" applyFont="1" applyFill="1" applyBorder="1" applyAlignment="1">
      <alignment horizontal="right" vertical="center"/>
    </xf>
    <xf numFmtId="178" fontId="7" fillId="2" borderId="35" xfId="1" applyNumberFormat="1" applyFont="1" applyFill="1" applyBorder="1" applyAlignment="1">
      <alignment horizontal="right" vertical="center"/>
    </xf>
    <xf numFmtId="177" fontId="7" fillId="2" borderId="36" xfId="0" applyNumberFormat="1" applyFont="1" applyFill="1" applyBorder="1" applyAlignment="1">
      <alignment horizontal="center" vertical="center"/>
    </xf>
    <xf numFmtId="178" fontId="7" fillId="2" borderId="16" xfId="1" applyNumberFormat="1" applyFont="1" applyFill="1" applyBorder="1" applyAlignment="1">
      <alignment vertical="center"/>
    </xf>
    <xf numFmtId="178" fontId="7" fillId="2" borderId="16" xfId="1" applyNumberFormat="1" applyFont="1" applyFill="1" applyBorder="1" applyAlignment="1">
      <alignment horizontal="right" vertical="center"/>
    </xf>
    <xf numFmtId="178" fontId="7" fillId="2" borderId="17" xfId="1" applyNumberFormat="1" applyFont="1" applyFill="1" applyBorder="1" applyAlignment="1">
      <alignment horizontal="right" vertical="center"/>
    </xf>
    <xf numFmtId="178" fontId="8" fillId="2" borderId="38" xfId="0" applyNumberFormat="1" applyFont="1" applyFill="1" applyBorder="1" applyAlignment="1">
      <alignment vertical="center"/>
    </xf>
    <xf numFmtId="178" fontId="7" fillId="2" borderId="20" xfId="1" applyNumberFormat="1" applyFont="1" applyFill="1" applyBorder="1" applyAlignment="1" applyProtection="1">
      <alignment horizontal="right" vertical="center"/>
      <protection locked="0"/>
    </xf>
    <xf numFmtId="177" fontId="7" fillId="2" borderId="37" xfId="0" applyNumberFormat="1" applyFont="1" applyFill="1" applyBorder="1" applyAlignment="1">
      <alignment horizontal="center" vertical="center"/>
    </xf>
    <xf numFmtId="178" fontId="7" fillId="2" borderId="44" xfId="0" applyNumberFormat="1" applyFont="1" applyFill="1" applyBorder="1" applyAlignment="1">
      <alignment vertical="center"/>
    </xf>
    <xf numFmtId="178" fontId="7" fillId="2" borderId="42" xfId="0" applyNumberFormat="1" applyFont="1" applyFill="1" applyBorder="1" applyAlignment="1">
      <alignment horizontal="center" vertical="center"/>
    </xf>
    <xf numFmtId="178" fontId="7" fillId="2" borderId="43" xfId="0" applyNumberFormat="1" applyFont="1" applyFill="1" applyBorder="1" applyAlignment="1">
      <alignment horizontal="center" vertical="center"/>
    </xf>
    <xf numFmtId="178" fontId="7" fillId="2" borderId="43" xfId="0" applyNumberFormat="1" applyFont="1" applyFill="1" applyBorder="1" applyAlignment="1">
      <alignment vertical="center"/>
    </xf>
    <xf numFmtId="178" fontId="7" fillId="2" borderId="48" xfId="0" applyNumberFormat="1" applyFont="1" applyFill="1" applyBorder="1" applyAlignment="1">
      <alignment vertical="center"/>
    </xf>
    <xf numFmtId="178" fontId="7" fillId="2" borderId="44" xfId="0" applyNumberFormat="1" applyFont="1" applyFill="1" applyBorder="1" applyAlignment="1">
      <alignment horizontal="right" vertical="center"/>
    </xf>
    <xf numFmtId="178" fontId="7" fillId="2" borderId="43" xfId="0" applyNumberFormat="1" applyFont="1" applyFill="1" applyBorder="1" applyAlignment="1">
      <alignment horizontal="right" vertical="center"/>
    </xf>
    <xf numFmtId="178" fontId="7" fillId="2" borderId="42" xfId="0" applyNumberFormat="1" applyFont="1" applyFill="1" applyBorder="1" applyAlignment="1">
      <alignment horizontal="right" vertical="center"/>
    </xf>
    <xf numFmtId="178" fontId="7" fillId="2" borderId="42" xfId="1" applyNumberFormat="1" applyFont="1" applyFill="1" applyBorder="1" applyAlignment="1">
      <alignment horizontal="right" vertical="center"/>
    </xf>
    <xf numFmtId="178" fontId="7" fillId="2" borderId="45" xfId="1" applyNumberFormat="1" applyFont="1" applyFill="1" applyBorder="1" applyAlignment="1">
      <alignment horizontal="right" vertical="center"/>
    </xf>
    <xf numFmtId="178" fontId="7" fillId="2" borderId="44" xfId="1" applyNumberFormat="1" applyFont="1" applyFill="1" applyBorder="1" applyAlignment="1">
      <alignment horizontal="right" vertical="center"/>
    </xf>
    <xf numFmtId="178" fontId="7" fillId="2" borderId="43" xfId="1" applyNumberFormat="1" applyFont="1" applyFill="1" applyBorder="1" applyAlignment="1">
      <alignment horizontal="right" vertical="center"/>
    </xf>
    <xf numFmtId="178" fontId="7" fillId="2" borderId="43" xfId="1" applyNumberFormat="1" applyFont="1" applyFill="1" applyBorder="1" applyAlignment="1">
      <alignment vertical="center"/>
    </xf>
    <xf numFmtId="178" fontId="7" fillId="2" borderId="45" xfId="0" applyNumberFormat="1" applyFont="1" applyFill="1" applyBorder="1" applyAlignment="1">
      <alignment horizontal="center" vertical="center"/>
    </xf>
    <xf numFmtId="178" fontId="7" fillId="2" borderId="37" xfId="1" applyNumberFormat="1" applyFont="1" applyFill="1" applyBorder="1" applyAlignment="1">
      <alignment horizontal="center" vertical="center" wrapText="1"/>
    </xf>
    <xf numFmtId="178" fontId="7" fillId="2" borderId="37" xfId="1" applyNumberFormat="1" applyFont="1" applyFill="1" applyBorder="1" applyAlignment="1">
      <alignment horizontal="right" vertical="center"/>
    </xf>
    <xf numFmtId="177" fontId="7" fillId="2" borderId="0" xfId="0" applyNumberFormat="1" applyFont="1" applyFill="1" applyAlignment="1">
      <alignment horizontal="center" vertical="center"/>
    </xf>
    <xf numFmtId="178" fontId="7" fillId="2" borderId="0" xfId="0" applyNumberFormat="1" applyFont="1" applyFill="1" applyAlignment="1">
      <alignment vertical="center"/>
    </xf>
    <xf numFmtId="178" fontId="7" fillId="2" borderId="0" xfId="0" applyNumberFormat="1" applyFont="1" applyFill="1" applyAlignment="1">
      <alignment horizontal="center" vertical="center"/>
    </xf>
    <xf numFmtId="178" fontId="7" fillId="2" borderId="0" xfId="1" applyNumberFormat="1" applyFont="1" applyFill="1" applyBorder="1" applyAlignment="1">
      <alignment horizontal="right" vertical="center"/>
    </xf>
    <xf numFmtId="178" fontId="7" fillId="2" borderId="0" xfId="0" applyNumberFormat="1" applyFont="1" applyFill="1" applyAlignment="1">
      <alignment horizontal="right" vertical="center"/>
    </xf>
    <xf numFmtId="178" fontId="7" fillId="2" borderId="0" xfId="1" applyNumberFormat="1" applyFont="1" applyFill="1" applyBorder="1" applyAlignment="1">
      <alignment vertical="center"/>
    </xf>
    <xf numFmtId="178" fontId="7" fillId="2" borderId="19" xfId="1" applyNumberFormat="1" applyFont="1" applyFill="1" applyBorder="1" applyAlignment="1">
      <alignment horizontal="center" vertical="center" wrapText="1"/>
    </xf>
    <xf numFmtId="178" fontId="7" fillId="2" borderId="49" xfId="1" applyNumberFormat="1" applyFont="1" applyFill="1" applyBorder="1" applyAlignment="1">
      <alignment horizontal="right" vertical="center"/>
    </xf>
    <xf numFmtId="178" fontId="7" fillId="2" borderId="6" xfId="1" applyNumberFormat="1" applyFont="1" applyFill="1" applyBorder="1" applyAlignment="1">
      <alignment horizontal="center" vertical="center" wrapText="1"/>
    </xf>
    <xf numFmtId="178" fontId="7" fillId="2" borderId="6" xfId="1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8" fontId="3" fillId="2" borderId="0" xfId="1" applyFont="1" applyFill="1" applyBorder="1" applyAlignment="1">
      <alignment horizontal="right" vertical="center"/>
    </xf>
    <xf numFmtId="38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38" fontId="3" fillId="2" borderId="0" xfId="1" applyFont="1" applyFill="1" applyBorder="1" applyAlignment="1">
      <alignment vertical="center"/>
    </xf>
    <xf numFmtId="177" fontId="3" fillId="2" borderId="0" xfId="1" applyNumberFormat="1" applyFont="1" applyFill="1" applyBorder="1" applyAlignment="1">
      <alignment horizontal="right" vertical="center"/>
    </xf>
    <xf numFmtId="176" fontId="3" fillId="2" borderId="0" xfId="1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38" fontId="9" fillId="2" borderId="9" xfId="1" applyFont="1" applyFill="1" applyBorder="1" applyAlignment="1">
      <alignment horizontal="left" vertical="center"/>
    </xf>
    <xf numFmtId="38" fontId="3" fillId="2" borderId="9" xfId="1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177" fontId="3" fillId="2" borderId="9" xfId="1" applyNumberFormat="1" applyFont="1" applyFill="1" applyBorder="1" applyAlignment="1">
      <alignment horizontal="right" vertical="center"/>
    </xf>
    <xf numFmtId="176" fontId="3" fillId="2" borderId="9" xfId="1" applyNumberFormat="1" applyFont="1" applyFill="1" applyBorder="1" applyAlignment="1">
      <alignment horizontal="right" vertical="center"/>
    </xf>
    <xf numFmtId="40" fontId="3" fillId="2" borderId="0" xfId="0" applyNumberFormat="1" applyFont="1" applyFill="1" applyAlignment="1">
      <alignment vertical="center"/>
    </xf>
    <xf numFmtId="38" fontId="5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178" fontId="13" fillId="2" borderId="38" xfId="1" applyNumberFormat="1" applyFont="1" applyFill="1" applyBorder="1" applyAlignment="1">
      <alignment vertical="center"/>
    </xf>
    <xf numFmtId="178" fontId="13" fillId="2" borderId="39" xfId="0" applyNumberFormat="1" applyFont="1" applyFill="1" applyBorder="1" applyAlignment="1">
      <alignment vertical="center"/>
    </xf>
    <xf numFmtId="178" fontId="13" fillId="2" borderId="39" xfId="1" applyNumberFormat="1" applyFont="1" applyFill="1" applyBorder="1" applyAlignment="1">
      <alignment vertical="center"/>
    </xf>
    <xf numFmtId="178" fontId="13" fillId="2" borderId="14" xfId="1" applyNumberFormat="1" applyFont="1" applyFill="1" applyBorder="1" applyAlignment="1">
      <alignment vertical="center"/>
    </xf>
    <xf numFmtId="178" fontId="13" fillId="2" borderId="40" xfId="1" applyNumberFormat="1" applyFont="1" applyFill="1" applyBorder="1" applyAlignment="1" applyProtection="1">
      <alignment horizontal="right"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cxnSp macro="">
      <xdr:nvCxnSpPr>
        <xdr:cNvPr id="2" name="AutoShape 1">
          <a:extLst>
            <a:ext uri="{FF2B5EF4-FFF2-40B4-BE49-F238E27FC236}">
              <a16:creationId xmlns:a16="http://schemas.microsoft.com/office/drawing/2014/main" id="{34190481-59FA-4A7F-9A94-A72C9E2D6972}"/>
            </a:ext>
          </a:extLst>
        </xdr:cNvPr>
        <xdr:cNvCxnSpPr>
          <a:cxnSpLocks noChangeShapeType="1"/>
        </xdr:cNvCxnSpPr>
      </xdr:nvCxnSpPr>
      <xdr:spPr bwMode="auto">
        <a:xfrm>
          <a:off x="0" y="35337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114300</xdr:colOff>
      <xdr:row>26</xdr:row>
      <xdr:rowOff>0</xdr:rowOff>
    </xdr:from>
    <xdr:to>
      <xdr:col>28</xdr:col>
      <xdr:colOff>0</xdr:colOff>
      <xdr:row>26</xdr:row>
      <xdr:rowOff>0</xdr:rowOff>
    </xdr:to>
    <xdr:sp macro="" textlink="">
      <xdr:nvSpPr>
        <xdr:cNvPr id="3" name="テキスト 8">
          <a:extLst>
            <a:ext uri="{FF2B5EF4-FFF2-40B4-BE49-F238E27FC236}">
              <a16:creationId xmlns:a16="http://schemas.microsoft.com/office/drawing/2014/main" id="{4349295C-98D1-41D1-B8CE-7ABE75DE492A}"/>
            </a:ext>
          </a:extLst>
        </xdr:cNvPr>
        <xdr:cNvSpPr txBox="1">
          <a:spLocks noChangeArrowheads="1"/>
        </xdr:cNvSpPr>
      </xdr:nvSpPr>
      <xdr:spPr bwMode="auto">
        <a:xfrm>
          <a:off x="114300" y="16440150"/>
          <a:ext cx="297275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AD325-44A1-4B8E-9683-031DC62214D8}">
  <sheetPr>
    <tabColor theme="3" tint="-0.249977111117893"/>
  </sheetPr>
  <dimension ref="A1:AC275"/>
  <sheetViews>
    <sheetView showZeros="0" tabSelected="1" view="pageBreakPreview" zoomScale="75" zoomScaleNormal="75" zoomScaleSheetLayoutView="75" workbookViewId="0">
      <selection activeCell="G7" sqref="G7"/>
    </sheetView>
  </sheetViews>
  <sheetFormatPr defaultRowHeight="26.25" customHeight="1" x14ac:dyDescent="0.15"/>
  <cols>
    <col min="1" max="1" width="8" style="2" bestFit="1" customWidth="1"/>
    <col min="2" max="2" width="13.875" style="2" customWidth="1"/>
    <col min="3" max="3" width="12.625" style="2" bestFit="1" customWidth="1"/>
    <col min="4" max="4" width="8" style="2" customWidth="1"/>
    <col min="5" max="5" width="17.625" style="2" customWidth="1"/>
    <col min="6" max="6" width="14.125" style="2" customWidth="1"/>
    <col min="7" max="7" width="10" style="2" bestFit="1" customWidth="1"/>
    <col min="8" max="8" width="7.625" style="2" customWidth="1"/>
    <col min="9" max="9" width="17.125" style="2" customWidth="1"/>
    <col min="10" max="10" width="15.25" style="2" customWidth="1"/>
    <col min="11" max="11" width="8.625" style="2" customWidth="1"/>
    <col min="12" max="12" width="16.875" style="2" customWidth="1"/>
    <col min="13" max="13" width="15.375" style="2" customWidth="1"/>
    <col min="14" max="14" width="8.625" style="2" customWidth="1"/>
    <col min="15" max="15" width="18.125" style="2" customWidth="1"/>
    <col min="16" max="16" width="16.875" style="2" customWidth="1"/>
    <col min="17" max="17" width="8.625" style="2" bestFit="1" customWidth="1"/>
    <col min="18" max="18" width="19.125" style="2" customWidth="1"/>
    <col min="19" max="19" width="17.375" style="2" customWidth="1"/>
    <col min="20" max="20" width="8.625" style="2" bestFit="1" customWidth="1"/>
    <col min="21" max="21" width="19.5" style="2" customWidth="1"/>
    <col min="22" max="22" width="24.125" style="2" customWidth="1"/>
    <col min="23" max="23" width="13.75" style="2" customWidth="1"/>
    <col min="24" max="24" width="11.875" style="2" customWidth="1"/>
    <col min="25" max="26" width="7.25" style="2" customWidth="1"/>
    <col min="27" max="27" width="22" style="2" customWidth="1"/>
    <col min="28" max="28" width="23.375" style="2" customWidth="1"/>
    <col min="29" max="29" width="3.125" style="2" customWidth="1"/>
    <col min="30" max="16384" width="9" style="3"/>
  </cols>
  <sheetData>
    <row r="1" spans="1:29" ht="39.75" customHeight="1" x14ac:dyDescent="0.15">
      <c r="A1" s="125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ht="41.25" customHeight="1" thickBo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131" t="s">
        <v>68</v>
      </c>
      <c r="AB2" s="131"/>
    </row>
    <row r="3" spans="1:29" s="11" customFormat="1" ht="35.25" customHeight="1" x14ac:dyDescent="0.15">
      <c r="A3" s="5"/>
      <c r="B3" s="6" t="s">
        <v>1</v>
      </c>
      <c r="C3" s="7"/>
      <c r="D3" s="7"/>
      <c r="E3" s="7"/>
      <c r="F3" s="8"/>
      <c r="G3" s="7"/>
      <c r="H3" s="7"/>
      <c r="I3" s="7"/>
      <c r="J3" s="132" t="s">
        <v>2</v>
      </c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6" t="s">
        <v>3</v>
      </c>
      <c r="X3" s="7"/>
      <c r="Y3" s="7"/>
      <c r="Z3" s="7"/>
      <c r="AA3" s="9"/>
      <c r="AB3" s="10" t="s">
        <v>4</v>
      </c>
    </row>
    <row r="4" spans="1:29" s="27" customFormat="1" ht="35.25" customHeight="1" x14ac:dyDescent="0.15">
      <c r="A4" s="12"/>
      <c r="B4" s="13" t="s">
        <v>5</v>
      </c>
      <c r="C4" s="14"/>
      <c r="D4" s="14"/>
      <c r="E4" s="14"/>
      <c r="F4" s="15" t="s">
        <v>71</v>
      </c>
      <c r="G4" s="14"/>
      <c r="H4" s="14"/>
      <c r="I4" s="14"/>
      <c r="J4" s="16" t="s">
        <v>6</v>
      </c>
      <c r="K4" s="17"/>
      <c r="L4" s="17"/>
      <c r="M4" s="18" t="s">
        <v>7</v>
      </c>
      <c r="N4" s="19"/>
      <c r="O4" s="19"/>
      <c r="P4" s="19"/>
      <c r="Q4" s="19"/>
      <c r="R4" s="20"/>
      <c r="S4" s="21" t="s">
        <v>8</v>
      </c>
      <c r="T4" s="17"/>
      <c r="U4" s="22"/>
      <c r="V4" s="23"/>
      <c r="W4" s="24" t="s">
        <v>9</v>
      </c>
      <c r="X4" s="19"/>
      <c r="Y4" s="19"/>
      <c r="Z4" s="19"/>
      <c r="AA4" s="25"/>
      <c r="AB4" s="26" t="s">
        <v>10</v>
      </c>
    </row>
    <row r="5" spans="1:29" ht="35.25" customHeight="1" x14ac:dyDescent="0.15">
      <c r="A5" s="28" t="s">
        <v>11</v>
      </c>
      <c r="B5" s="29"/>
      <c r="C5" s="30"/>
      <c r="D5" s="30"/>
      <c r="E5" s="30"/>
      <c r="F5" s="31"/>
      <c r="G5" s="30"/>
      <c r="H5" s="30"/>
      <c r="I5" s="30"/>
      <c r="J5" s="32" t="s">
        <v>12</v>
      </c>
      <c r="K5" s="33"/>
      <c r="L5" s="34"/>
      <c r="M5" s="35" t="s">
        <v>12</v>
      </c>
      <c r="N5" s="36"/>
      <c r="O5" s="37"/>
      <c r="P5" s="35" t="s">
        <v>13</v>
      </c>
      <c r="Q5" s="36"/>
      <c r="R5" s="37"/>
      <c r="S5" s="38"/>
      <c r="T5" s="39"/>
      <c r="U5" s="40"/>
      <c r="V5" s="41" t="s">
        <v>14</v>
      </c>
      <c r="W5" s="42"/>
      <c r="X5" s="43"/>
      <c r="Y5" s="43"/>
      <c r="Z5" s="43"/>
      <c r="AA5" s="44"/>
      <c r="AB5" s="45"/>
      <c r="AC5" s="3"/>
    </row>
    <row r="6" spans="1:29" s="2" customFormat="1" ht="33.75" customHeight="1" x14ac:dyDescent="0.15">
      <c r="A6" s="28"/>
      <c r="B6" s="46" t="s">
        <v>15</v>
      </c>
      <c r="C6" s="47" t="s">
        <v>16</v>
      </c>
      <c r="D6" s="48" t="s">
        <v>67</v>
      </c>
      <c r="E6" s="49" t="s">
        <v>18</v>
      </c>
      <c r="F6" s="46" t="s">
        <v>15</v>
      </c>
      <c r="G6" s="47" t="s">
        <v>16</v>
      </c>
      <c r="H6" s="50" t="s">
        <v>17</v>
      </c>
      <c r="I6" s="49" t="s">
        <v>18</v>
      </c>
      <c r="J6" s="42" t="s">
        <v>15</v>
      </c>
      <c r="K6" s="43" t="s">
        <v>16</v>
      </c>
      <c r="L6" s="43" t="s">
        <v>18</v>
      </c>
      <c r="M6" s="47" t="s">
        <v>15</v>
      </c>
      <c r="N6" s="43" t="s">
        <v>16</v>
      </c>
      <c r="O6" s="43" t="s">
        <v>18</v>
      </c>
      <c r="P6" s="47" t="s">
        <v>15</v>
      </c>
      <c r="Q6" s="43" t="s">
        <v>16</v>
      </c>
      <c r="R6" s="43" t="s">
        <v>18</v>
      </c>
      <c r="S6" s="47" t="s">
        <v>15</v>
      </c>
      <c r="T6" s="43" t="s">
        <v>16</v>
      </c>
      <c r="U6" s="43" t="s">
        <v>18</v>
      </c>
      <c r="V6" s="41"/>
      <c r="W6" s="46" t="s">
        <v>19</v>
      </c>
      <c r="X6" s="50" t="s">
        <v>20</v>
      </c>
      <c r="Y6" s="50" t="s">
        <v>21</v>
      </c>
      <c r="Z6" s="50" t="s">
        <v>22</v>
      </c>
      <c r="AA6" s="51" t="s">
        <v>0</v>
      </c>
      <c r="AB6" s="28"/>
      <c r="AC6" s="3"/>
    </row>
    <row r="7" spans="1:29" ht="33.75" customHeight="1" x14ac:dyDescent="0.15">
      <c r="A7" s="28"/>
      <c r="B7" s="46" t="s">
        <v>23</v>
      </c>
      <c r="C7" s="41" t="s">
        <v>10</v>
      </c>
      <c r="D7" s="52">
        <v>0.15</v>
      </c>
      <c r="E7" s="53" t="s">
        <v>10</v>
      </c>
      <c r="F7" s="46" t="s">
        <v>23</v>
      </c>
      <c r="G7" s="41" t="s">
        <v>10</v>
      </c>
      <c r="H7" s="50"/>
      <c r="I7" s="53" t="s">
        <v>10</v>
      </c>
      <c r="J7" s="46" t="s">
        <v>24</v>
      </c>
      <c r="K7" s="50" t="s">
        <v>10</v>
      </c>
      <c r="L7" s="50" t="s">
        <v>10</v>
      </c>
      <c r="M7" s="41" t="s">
        <v>24</v>
      </c>
      <c r="N7" s="50" t="s">
        <v>10</v>
      </c>
      <c r="O7" s="50" t="s">
        <v>10</v>
      </c>
      <c r="P7" s="41" t="s">
        <v>24</v>
      </c>
      <c r="Q7" s="50" t="s">
        <v>10</v>
      </c>
      <c r="R7" s="50" t="s">
        <v>10</v>
      </c>
      <c r="S7" s="41" t="s">
        <v>24</v>
      </c>
      <c r="T7" s="50" t="s">
        <v>10</v>
      </c>
      <c r="U7" s="50" t="s">
        <v>10</v>
      </c>
      <c r="V7" s="41" t="s">
        <v>10</v>
      </c>
      <c r="W7" s="46" t="s">
        <v>40</v>
      </c>
      <c r="X7" s="50" t="s">
        <v>41</v>
      </c>
      <c r="Y7" s="50"/>
      <c r="Z7" s="50"/>
      <c r="AA7" s="51" t="s">
        <v>10</v>
      </c>
      <c r="AB7" s="28"/>
      <c r="AC7" s="3"/>
    </row>
    <row r="8" spans="1:29" ht="24" customHeight="1" thickBot="1" x14ac:dyDescent="0.2">
      <c r="A8" s="54"/>
      <c r="B8" s="55" t="s">
        <v>25</v>
      </c>
      <c r="C8" s="56" t="s">
        <v>26</v>
      </c>
      <c r="D8" s="57" t="s">
        <v>27</v>
      </c>
      <c r="E8" s="58" t="s">
        <v>28</v>
      </c>
      <c r="F8" s="55" t="s">
        <v>44</v>
      </c>
      <c r="G8" s="56" t="s">
        <v>45</v>
      </c>
      <c r="H8" s="57" t="s">
        <v>46</v>
      </c>
      <c r="I8" s="58" t="s">
        <v>48</v>
      </c>
      <c r="J8" s="59" t="s">
        <v>60</v>
      </c>
      <c r="K8" s="57" t="s">
        <v>47</v>
      </c>
      <c r="L8" s="57" t="s">
        <v>49</v>
      </c>
      <c r="M8" s="56" t="s">
        <v>50</v>
      </c>
      <c r="N8" s="57" t="s">
        <v>51</v>
      </c>
      <c r="O8" s="57" t="s">
        <v>52</v>
      </c>
      <c r="P8" s="56" t="s">
        <v>53</v>
      </c>
      <c r="Q8" s="57" t="s">
        <v>54</v>
      </c>
      <c r="R8" s="57" t="s">
        <v>55</v>
      </c>
      <c r="S8" s="56" t="s">
        <v>56</v>
      </c>
      <c r="T8" s="57" t="s">
        <v>57</v>
      </c>
      <c r="U8" s="57" t="s">
        <v>58</v>
      </c>
      <c r="V8" s="56" t="s">
        <v>59</v>
      </c>
      <c r="W8" s="60" t="s">
        <v>61</v>
      </c>
      <c r="X8" s="61" t="s">
        <v>62</v>
      </c>
      <c r="Y8" s="61" t="s">
        <v>63</v>
      </c>
      <c r="Z8" s="61" t="s">
        <v>64</v>
      </c>
      <c r="AA8" s="62" t="s">
        <v>65</v>
      </c>
      <c r="AB8" s="54" t="s">
        <v>66</v>
      </c>
      <c r="AC8" s="3"/>
    </row>
    <row r="9" spans="1:29" s="27" customFormat="1" ht="54.75" customHeight="1" x14ac:dyDescent="0.15">
      <c r="A9" s="63" t="s">
        <v>42</v>
      </c>
      <c r="B9" s="126">
        <v>1636</v>
      </c>
      <c r="C9" s="129"/>
      <c r="D9" s="127">
        <v>0.85</v>
      </c>
      <c r="E9" s="128">
        <f t="shared" ref="E9:E20" si="0">ROUNDDOWN(B9*C9*D9,2)</f>
        <v>0</v>
      </c>
      <c r="F9" s="126">
        <v>1636</v>
      </c>
      <c r="G9" s="65"/>
      <c r="H9" s="66"/>
      <c r="I9" s="67">
        <f t="shared" ref="I9:I20" si="1">F9*G9*H9</f>
        <v>0</v>
      </c>
      <c r="J9" s="68">
        <v>0</v>
      </c>
      <c r="K9" s="69"/>
      <c r="L9" s="69"/>
      <c r="M9" s="69">
        <v>0</v>
      </c>
      <c r="N9" s="69"/>
      <c r="O9" s="69"/>
      <c r="P9" s="70">
        <v>200000</v>
      </c>
      <c r="Q9" s="69"/>
      <c r="R9" s="69">
        <f>P9*Q9</f>
        <v>0</v>
      </c>
      <c r="S9" s="70">
        <v>217000</v>
      </c>
      <c r="T9" s="69"/>
      <c r="U9" s="69">
        <f t="shared" ref="U9:U20" si="2">S9*T9</f>
        <v>0</v>
      </c>
      <c r="V9" s="71">
        <f t="shared" ref="V9:V20" si="3">L9+O9+R9+U9</f>
        <v>0</v>
      </c>
      <c r="W9" s="130">
        <v>350</v>
      </c>
      <c r="X9" s="73"/>
      <c r="Y9" s="74"/>
      <c r="Z9" s="74"/>
      <c r="AA9" s="75">
        <f t="shared" ref="AA9:AA20" si="4">W9*X9*Y9*Z9</f>
        <v>0</v>
      </c>
      <c r="AB9" s="76">
        <f t="shared" ref="AB9:AB20" si="5">ROUNDDOWN(E9+I9+V9+AA9,0)</f>
        <v>0</v>
      </c>
    </row>
    <row r="10" spans="1:29" s="27" customFormat="1" ht="54.75" customHeight="1" x14ac:dyDescent="0.15">
      <c r="A10" s="63" t="s">
        <v>43</v>
      </c>
      <c r="B10" s="64">
        <v>1636</v>
      </c>
      <c r="C10" s="65"/>
      <c r="D10" s="66">
        <v>0.85</v>
      </c>
      <c r="E10" s="67">
        <f t="shared" si="0"/>
        <v>0</v>
      </c>
      <c r="F10" s="64">
        <v>1636</v>
      </c>
      <c r="G10" s="65"/>
      <c r="H10" s="66"/>
      <c r="I10" s="67">
        <f t="shared" si="1"/>
        <v>0</v>
      </c>
      <c r="J10" s="68">
        <v>0</v>
      </c>
      <c r="K10" s="69"/>
      <c r="L10" s="69"/>
      <c r="M10" s="69">
        <v>0</v>
      </c>
      <c r="N10" s="69"/>
      <c r="O10" s="69"/>
      <c r="P10" s="70">
        <v>202000</v>
      </c>
      <c r="Q10" s="69"/>
      <c r="R10" s="69">
        <f>P10*Q10</f>
        <v>0</v>
      </c>
      <c r="S10" s="70">
        <v>270000</v>
      </c>
      <c r="T10" s="69"/>
      <c r="U10" s="69">
        <f t="shared" si="2"/>
        <v>0</v>
      </c>
      <c r="V10" s="71">
        <f t="shared" si="3"/>
        <v>0</v>
      </c>
      <c r="W10" s="72">
        <v>350</v>
      </c>
      <c r="X10" s="73"/>
      <c r="Y10" s="74"/>
      <c r="Z10" s="74"/>
      <c r="AA10" s="75">
        <f t="shared" si="4"/>
        <v>0</v>
      </c>
      <c r="AB10" s="76">
        <f t="shared" si="5"/>
        <v>0</v>
      </c>
    </row>
    <row r="11" spans="1:29" s="27" customFormat="1" ht="54.75" customHeight="1" x14ac:dyDescent="0.15">
      <c r="A11" s="63" t="s">
        <v>29</v>
      </c>
      <c r="B11" s="64">
        <v>1636</v>
      </c>
      <c r="C11" s="65"/>
      <c r="D11" s="66">
        <v>0.85</v>
      </c>
      <c r="E11" s="67">
        <f t="shared" si="0"/>
        <v>0</v>
      </c>
      <c r="F11" s="64">
        <v>1636</v>
      </c>
      <c r="G11" s="65"/>
      <c r="H11" s="66"/>
      <c r="I11" s="67">
        <f t="shared" si="1"/>
        <v>0</v>
      </c>
      <c r="J11" s="68">
        <v>0</v>
      </c>
      <c r="K11" s="69"/>
      <c r="L11" s="69"/>
      <c r="M11" s="69">
        <v>0</v>
      </c>
      <c r="N11" s="69"/>
      <c r="O11" s="69"/>
      <c r="P11" s="70">
        <v>288000</v>
      </c>
      <c r="Q11" s="69"/>
      <c r="R11" s="69">
        <f>P11*Q11</f>
        <v>0</v>
      </c>
      <c r="S11" s="70">
        <v>260000</v>
      </c>
      <c r="T11" s="69"/>
      <c r="U11" s="69">
        <f t="shared" si="2"/>
        <v>0</v>
      </c>
      <c r="V11" s="71">
        <f t="shared" si="3"/>
        <v>0</v>
      </c>
      <c r="W11" s="72">
        <v>350</v>
      </c>
      <c r="X11" s="73"/>
      <c r="Y11" s="74"/>
      <c r="Z11" s="74"/>
      <c r="AA11" s="75">
        <f t="shared" si="4"/>
        <v>0</v>
      </c>
      <c r="AB11" s="76">
        <f t="shared" si="5"/>
        <v>0</v>
      </c>
    </row>
    <row r="12" spans="1:29" s="27" customFormat="1" ht="54.75" customHeight="1" x14ac:dyDescent="0.15">
      <c r="A12" s="63" t="s">
        <v>30</v>
      </c>
      <c r="B12" s="64">
        <v>1636</v>
      </c>
      <c r="C12" s="65"/>
      <c r="D12" s="66">
        <v>0.85</v>
      </c>
      <c r="E12" s="67">
        <f t="shared" si="0"/>
        <v>0</v>
      </c>
      <c r="F12" s="64">
        <v>1636</v>
      </c>
      <c r="G12" s="65"/>
      <c r="H12" s="66"/>
      <c r="I12" s="67">
        <f t="shared" si="1"/>
        <v>0</v>
      </c>
      <c r="J12" s="81">
        <v>80000</v>
      </c>
      <c r="K12" s="69"/>
      <c r="L12" s="69">
        <f>J12*K12</f>
        <v>0</v>
      </c>
      <c r="M12" s="70">
        <v>234000</v>
      </c>
      <c r="N12" s="69"/>
      <c r="O12" s="69">
        <f>M12*N12</f>
        <v>0</v>
      </c>
      <c r="P12" s="70"/>
      <c r="Q12" s="69"/>
      <c r="R12" s="69"/>
      <c r="S12" s="70">
        <v>316000</v>
      </c>
      <c r="T12" s="69"/>
      <c r="U12" s="69">
        <f t="shared" si="2"/>
        <v>0</v>
      </c>
      <c r="V12" s="71">
        <f t="shared" si="3"/>
        <v>0</v>
      </c>
      <c r="W12" s="72">
        <v>350</v>
      </c>
      <c r="X12" s="73"/>
      <c r="Y12" s="74"/>
      <c r="Z12" s="74"/>
      <c r="AA12" s="75">
        <f t="shared" si="4"/>
        <v>0</v>
      </c>
      <c r="AB12" s="76">
        <f t="shared" si="5"/>
        <v>0</v>
      </c>
    </row>
    <row r="13" spans="1:29" s="27" customFormat="1" ht="54.75" customHeight="1" x14ac:dyDescent="0.15">
      <c r="A13" s="63" t="s">
        <v>31</v>
      </c>
      <c r="B13" s="64">
        <v>1636</v>
      </c>
      <c r="C13" s="65"/>
      <c r="D13" s="66">
        <v>0.85</v>
      </c>
      <c r="E13" s="67">
        <f t="shared" si="0"/>
        <v>0</v>
      </c>
      <c r="F13" s="64">
        <v>1636</v>
      </c>
      <c r="G13" s="65"/>
      <c r="H13" s="66"/>
      <c r="I13" s="67">
        <f t="shared" si="1"/>
        <v>0</v>
      </c>
      <c r="J13" s="81">
        <v>88000</v>
      </c>
      <c r="K13" s="69"/>
      <c r="L13" s="69">
        <f>J13*K13</f>
        <v>0</v>
      </c>
      <c r="M13" s="70">
        <v>252000</v>
      </c>
      <c r="N13" s="69"/>
      <c r="O13" s="69">
        <f>M13*N13</f>
        <v>0</v>
      </c>
      <c r="P13" s="70"/>
      <c r="Q13" s="69"/>
      <c r="R13" s="69"/>
      <c r="S13" s="70">
        <v>314000</v>
      </c>
      <c r="T13" s="69"/>
      <c r="U13" s="69">
        <f t="shared" si="2"/>
        <v>0</v>
      </c>
      <c r="V13" s="71">
        <f t="shared" si="3"/>
        <v>0</v>
      </c>
      <c r="W13" s="72">
        <v>350</v>
      </c>
      <c r="X13" s="73"/>
      <c r="Y13" s="74"/>
      <c r="Z13" s="74"/>
      <c r="AA13" s="75">
        <f t="shared" si="4"/>
        <v>0</v>
      </c>
      <c r="AB13" s="76">
        <f t="shared" si="5"/>
        <v>0</v>
      </c>
    </row>
    <row r="14" spans="1:29" s="27" customFormat="1" ht="54.75" customHeight="1" x14ac:dyDescent="0.15">
      <c r="A14" s="63" t="s">
        <v>32</v>
      </c>
      <c r="B14" s="64">
        <v>1636</v>
      </c>
      <c r="C14" s="65"/>
      <c r="D14" s="66">
        <v>0.85</v>
      </c>
      <c r="E14" s="67">
        <f t="shared" si="0"/>
        <v>0</v>
      </c>
      <c r="F14" s="64">
        <v>1636</v>
      </c>
      <c r="G14" s="65"/>
      <c r="H14" s="66"/>
      <c r="I14" s="67">
        <f t="shared" si="1"/>
        <v>0</v>
      </c>
      <c r="J14" s="81">
        <v>72000</v>
      </c>
      <c r="K14" s="69"/>
      <c r="L14" s="69">
        <f>J14*K14</f>
        <v>0</v>
      </c>
      <c r="M14" s="70">
        <v>210000</v>
      </c>
      <c r="N14" s="69"/>
      <c r="O14" s="69">
        <f>M14*N14</f>
        <v>0</v>
      </c>
      <c r="P14" s="70"/>
      <c r="Q14" s="69"/>
      <c r="R14" s="69"/>
      <c r="S14" s="70">
        <v>295000</v>
      </c>
      <c r="T14" s="69"/>
      <c r="U14" s="69">
        <f t="shared" si="2"/>
        <v>0</v>
      </c>
      <c r="V14" s="71">
        <f t="shared" si="3"/>
        <v>0</v>
      </c>
      <c r="W14" s="72">
        <v>350</v>
      </c>
      <c r="X14" s="73"/>
      <c r="Y14" s="74"/>
      <c r="Z14" s="74"/>
      <c r="AA14" s="75">
        <f t="shared" si="4"/>
        <v>0</v>
      </c>
      <c r="AB14" s="76">
        <f t="shared" si="5"/>
        <v>0</v>
      </c>
    </row>
    <row r="15" spans="1:29" s="27" customFormat="1" ht="54.75" customHeight="1" x14ac:dyDescent="0.15">
      <c r="A15" s="63" t="s">
        <v>33</v>
      </c>
      <c r="B15" s="64">
        <v>1636</v>
      </c>
      <c r="C15" s="65"/>
      <c r="D15" s="66">
        <v>0.85</v>
      </c>
      <c r="E15" s="67">
        <f t="shared" si="0"/>
        <v>0</v>
      </c>
      <c r="F15" s="64">
        <v>1636</v>
      </c>
      <c r="G15" s="65"/>
      <c r="H15" s="66"/>
      <c r="I15" s="67">
        <f t="shared" si="1"/>
        <v>0</v>
      </c>
      <c r="J15" s="68">
        <v>0</v>
      </c>
      <c r="K15" s="69"/>
      <c r="L15" s="69"/>
      <c r="M15" s="69">
        <v>0</v>
      </c>
      <c r="N15" s="69"/>
      <c r="O15" s="69"/>
      <c r="P15" s="70">
        <v>227000</v>
      </c>
      <c r="Q15" s="69"/>
      <c r="R15" s="69">
        <f t="shared" ref="R15:R17" si="6">P15*Q15</f>
        <v>0</v>
      </c>
      <c r="S15" s="70">
        <v>222000</v>
      </c>
      <c r="T15" s="69"/>
      <c r="U15" s="69">
        <f t="shared" si="2"/>
        <v>0</v>
      </c>
      <c r="V15" s="71">
        <f t="shared" si="3"/>
        <v>0</v>
      </c>
      <c r="W15" s="72">
        <v>350</v>
      </c>
      <c r="X15" s="73"/>
      <c r="Y15" s="74"/>
      <c r="Z15" s="74"/>
      <c r="AA15" s="75">
        <f t="shared" si="4"/>
        <v>0</v>
      </c>
      <c r="AB15" s="76">
        <f t="shared" si="5"/>
        <v>0</v>
      </c>
    </row>
    <row r="16" spans="1:29" s="27" customFormat="1" ht="54.75" customHeight="1" x14ac:dyDescent="0.15">
      <c r="A16" s="63" t="s">
        <v>34</v>
      </c>
      <c r="B16" s="64">
        <v>1636</v>
      </c>
      <c r="C16" s="65"/>
      <c r="D16" s="66">
        <v>0.85</v>
      </c>
      <c r="E16" s="67">
        <f t="shared" si="0"/>
        <v>0</v>
      </c>
      <c r="F16" s="64">
        <v>1636</v>
      </c>
      <c r="G16" s="65"/>
      <c r="H16" s="66"/>
      <c r="I16" s="67">
        <f t="shared" si="1"/>
        <v>0</v>
      </c>
      <c r="J16" s="68"/>
      <c r="K16" s="69"/>
      <c r="L16" s="69"/>
      <c r="M16" s="69"/>
      <c r="N16" s="69"/>
      <c r="O16" s="69"/>
      <c r="P16" s="70">
        <v>199000</v>
      </c>
      <c r="Q16" s="69"/>
      <c r="R16" s="69">
        <f t="shared" si="6"/>
        <v>0</v>
      </c>
      <c r="S16" s="70">
        <v>218000</v>
      </c>
      <c r="T16" s="69"/>
      <c r="U16" s="69">
        <f t="shared" si="2"/>
        <v>0</v>
      </c>
      <c r="V16" s="71">
        <f t="shared" si="3"/>
        <v>0</v>
      </c>
      <c r="W16" s="72">
        <v>350</v>
      </c>
      <c r="X16" s="73"/>
      <c r="Y16" s="74"/>
      <c r="Z16" s="74"/>
      <c r="AA16" s="75">
        <f t="shared" si="4"/>
        <v>0</v>
      </c>
      <c r="AB16" s="76">
        <f t="shared" si="5"/>
        <v>0</v>
      </c>
    </row>
    <row r="17" spans="1:29" s="27" customFormat="1" ht="54.75" customHeight="1" x14ac:dyDescent="0.15">
      <c r="A17" s="63" t="s">
        <v>35</v>
      </c>
      <c r="B17" s="64">
        <v>1636</v>
      </c>
      <c r="C17" s="65"/>
      <c r="D17" s="66">
        <v>0.85</v>
      </c>
      <c r="E17" s="67">
        <f t="shared" si="0"/>
        <v>0</v>
      </c>
      <c r="F17" s="64">
        <v>1636</v>
      </c>
      <c r="G17" s="65"/>
      <c r="H17" s="66"/>
      <c r="I17" s="67">
        <f t="shared" si="1"/>
        <v>0</v>
      </c>
      <c r="J17" s="68">
        <v>0</v>
      </c>
      <c r="K17" s="69"/>
      <c r="L17" s="69"/>
      <c r="M17" s="69">
        <v>0</v>
      </c>
      <c r="N17" s="69"/>
      <c r="O17" s="69"/>
      <c r="P17" s="70">
        <v>227000</v>
      </c>
      <c r="Q17" s="69"/>
      <c r="R17" s="69">
        <f t="shared" si="6"/>
        <v>0</v>
      </c>
      <c r="S17" s="70">
        <v>232000</v>
      </c>
      <c r="T17" s="69"/>
      <c r="U17" s="69">
        <f t="shared" si="2"/>
        <v>0</v>
      </c>
      <c r="V17" s="71">
        <f t="shared" si="3"/>
        <v>0</v>
      </c>
      <c r="W17" s="72">
        <v>350</v>
      </c>
      <c r="X17" s="73"/>
      <c r="Y17" s="74"/>
      <c r="Z17" s="74"/>
      <c r="AA17" s="75">
        <f t="shared" si="4"/>
        <v>0</v>
      </c>
      <c r="AB17" s="76">
        <f t="shared" si="5"/>
        <v>0</v>
      </c>
    </row>
    <row r="18" spans="1:29" s="27" customFormat="1" ht="54.75" customHeight="1" x14ac:dyDescent="0.15">
      <c r="A18" s="63" t="s">
        <v>36</v>
      </c>
      <c r="B18" s="64">
        <v>1636</v>
      </c>
      <c r="C18" s="65"/>
      <c r="D18" s="66">
        <v>0.85</v>
      </c>
      <c r="E18" s="67">
        <f t="shared" si="0"/>
        <v>0</v>
      </c>
      <c r="F18" s="64">
        <v>1636</v>
      </c>
      <c r="G18" s="65"/>
      <c r="H18" s="66"/>
      <c r="I18" s="67">
        <f t="shared" si="1"/>
        <v>0</v>
      </c>
      <c r="J18" s="68">
        <v>0</v>
      </c>
      <c r="K18" s="69"/>
      <c r="L18" s="69"/>
      <c r="M18" s="69">
        <v>0</v>
      </c>
      <c r="N18" s="69"/>
      <c r="O18" s="69"/>
      <c r="P18" s="70">
        <v>222000</v>
      </c>
      <c r="Q18" s="69"/>
      <c r="R18" s="69">
        <f>P18*Q18</f>
        <v>0</v>
      </c>
      <c r="S18" s="70">
        <v>250000</v>
      </c>
      <c r="T18" s="69"/>
      <c r="U18" s="69">
        <f t="shared" si="2"/>
        <v>0</v>
      </c>
      <c r="V18" s="71">
        <f t="shared" si="3"/>
        <v>0</v>
      </c>
      <c r="W18" s="72">
        <v>350</v>
      </c>
      <c r="X18" s="73"/>
      <c r="Y18" s="74"/>
      <c r="Z18" s="74"/>
      <c r="AA18" s="75">
        <f t="shared" si="4"/>
        <v>0</v>
      </c>
      <c r="AB18" s="76">
        <f t="shared" si="5"/>
        <v>0</v>
      </c>
    </row>
    <row r="19" spans="1:29" s="27" customFormat="1" ht="54.75" customHeight="1" x14ac:dyDescent="0.15">
      <c r="A19" s="63" t="s">
        <v>37</v>
      </c>
      <c r="B19" s="64">
        <v>1636</v>
      </c>
      <c r="C19" s="65"/>
      <c r="D19" s="66">
        <v>0.85</v>
      </c>
      <c r="E19" s="67">
        <f t="shared" si="0"/>
        <v>0</v>
      </c>
      <c r="F19" s="64">
        <v>1636</v>
      </c>
      <c r="G19" s="65"/>
      <c r="H19" s="66"/>
      <c r="I19" s="67">
        <f t="shared" si="1"/>
        <v>0</v>
      </c>
      <c r="J19" s="68">
        <v>0</v>
      </c>
      <c r="K19" s="69"/>
      <c r="L19" s="69"/>
      <c r="M19" s="69">
        <v>0</v>
      </c>
      <c r="N19" s="69"/>
      <c r="O19" s="69"/>
      <c r="P19" s="70">
        <v>211000</v>
      </c>
      <c r="Q19" s="69"/>
      <c r="R19" s="69">
        <f t="shared" ref="R19:R20" si="7">P19*Q19</f>
        <v>0</v>
      </c>
      <c r="S19" s="70">
        <v>219000</v>
      </c>
      <c r="T19" s="69"/>
      <c r="U19" s="69">
        <f t="shared" si="2"/>
        <v>0</v>
      </c>
      <c r="V19" s="71">
        <f t="shared" si="3"/>
        <v>0</v>
      </c>
      <c r="W19" s="72">
        <v>350</v>
      </c>
      <c r="X19" s="73"/>
      <c r="Y19" s="74"/>
      <c r="Z19" s="74"/>
      <c r="AA19" s="75">
        <f t="shared" si="4"/>
        <v>0</v>
      </c>
      <c r="AB19" s="76">
        <f t="shared" si="5"/>
        <v>0</v>
      </c>
    </row>
    <row r="20" spans="1:29" s="27" customFormat="1" ht="54.75" customHeight="1" thickBot="1" x14ac:dyDescent="0.2">
      <c r="A20" s="77" t="s">
        <v>38</v>
      </c>
      <c r="B20" s="78">
        <v>1636</v>
      </c>
      <c r="C20" s="65"/>
      <c r="D20" s="66">
        <v>0.85</v>
      </c>
      <c r="E20" s="67">
        <f t="shared" si="0"/>
        <v>0</v>
      </c>
      <c r="F20" s="78">
        <v>1636</v>
      </c>
      <c r="G20" s="65"/>
      <c r="H20" s="66"/>
      <c r="I20" s="67">
        <f t="shared" si="1"/>
        <v>0</v>
      </c>
      <c r="J20" s="79">
        <v>0</v>
      </c>
      <c r="K20" s="80"/>
      <c r="L20" s="80"/>
      <c r="M20" s="80">
        <v>0</v>
      </c>
      <c r="N20" s="80"/>
      <c r="O20" s="80"/>
      <c r="P20" s="70">
        <v>224000</v>
      </c>
      <c r="Q20" s="69"/>
      <c r="R20" s="69">
        <f t="shared" si="7"/>
        <v>0</v>
      </c>
      <c r="S20" s="70">
        <v>215000</v>
      </c>
      <c r="T20" s="69"/>
      <c r="U20" s="69">
        <f t="shared" si="2"/>
        <v>0</v>
      </c>
      <c r="V20" s="71">
        <f t="shared" si="3"/>
        <v>0</v>
      </c>
      <c r="W20" s="82">
        <v>350</v>
      </c>
      <c r="X20" s="73"/>
      <c r="Y20" s="74"/>
      <c r="Z20" s="74"/>
      <c r="AA20" s="75">
        <f t="shared" si="4"/>
        <v>0</v>
      </c>
      <c r="AB20" s="76">
        <f t="shared" si="5"/>
        <v>0</v>
      </c>
    </row>
    <row r="21" spans="1:29" s="27" customFormat="1" ht="54.75" customHeight="1" thickBot="1" x14ac:dyDescent="0.2">
      <c r="A21" s="83" t="s">
        <v>39</v>
      </c>
      <c r="B21" s="84">
        <f>SUM(B9:B20)</f>
        <v>19632</v>
      </c>
      <c r="C21" s="85"/>
      <c r="D21" s="86"/>
      <c r="E21" s="87">
        <f>SUM(E9:E20)</f>
        <v>0</v>
      </c>
      <c r="F21" s="84">
        <f>SUM(F9:F20)</f>
        <v>19632</v>
      </c>
      <c r="G21" s="85"/>
      <c r="H21" s="86"/>
      <c r="I21" s="88">
        <f>SUM(I9:I20)</f>
        <v>0</v>
      </c>
      <c r="J21" s="89">
        <f t="shared" ref="J21" si="8">SUM(J12:J14)</f>
        <v>240000</v>
      </c>
      <c r="K21" s="90"/>
      <c r="L21" s="90">
        <f>SUM(L9:L20)</f>
        <v>0</v>
      </c>
      <c r="M21" s="90">
        <f>SUM(M12:M14)</f>
        <v>696000</v>
      </c>
      <c r="N21" s="91"/>
      <c r="O21" s="90">
        <f>SUM(O9:O20)</f>
        <v>0</v>
      </c>
      <c r="P21" s="90">
        <f>SUM(P9:P20)</f>
        <v>2000000</v>
      </c>
      <c r="Q21" s="92"/>
      <c r="R21" s="90">
        <f>SUM(R9:R20)</f>
        <v>0</v>
      </c>
      <c r="S21" s="93">
        <f>SUM(S9:S20)</f>
        <v>3028000</v>
      </c>
      <c r="T21" s="92"/>
      <c r="U21" s="90">
        <f>SUM(U9:U20)</f>
        <v>0</v>
      </c>
      <c r="V21" s="92">
        <f>SUM(V9:V20)</f>
        <v>0</v>
      </c>
      <c r="W21" s="94">
        <f>SUM(W9:W20)</f>
        <v>4200</v>
      </c>
      <c r="X21" s="95"/>
      <c r="Y21" s="96"/>
      <c r="Z21" s="97"/>
      <c r="AA21" s="98" t="s">
        <v>73</v>
      </c>
      <c r="AB21" s="99">
        <f>SUM(AB9:AB20)</f>
        <v>0</v>
      </c>
    </row>
    <row r="22" spans="1:29" s="27" customFormat="1" ht="54.75" customHeight="1" x14ac:dyDescent="0.15">
      <c r="A22" s="100"/>
      <c r="B22" s="101"/>
      <c r="C22" s="102"/>
      <c r="D22" s="102"/>
      <c r="E22" s="101"/>
      <c r="F22" s="101"/>
      <c r="G22" s="102"/>
      <c r="H22" s="102"/>
      <c r="I22" s="101"/>
      <c r="J22" s="103"/>
      <c r="K22" s="103"/>
      <c r="L22" s="104"/>
      <c r="M22" s="104"/>
      <c r="N22" s="104"/>
      <c r="O22" s="104"/>
      <c r="P22" s="104"/>
      <c r="Q22" s="103"/>
      <c r="R22" s="104"/>
      <c r="S22" s="103"/>
      <c r="T22" s="103"/>
      <c r="U22" s="104"/>
      <c r="V22" s="103"/>
      <c r="W22" s="103"/>
      <c r="X22" s="103"/>
      <c r="Y22" s="105"/>
      <c r="Z22" s="102"/>
      <c r="AA22" s="106" t="s">
        <v>72</v>
      </c>
      <c r="AB22" s="107">
        <f>ROUNDUP(AB21*100/110,0)</f>
        <v>0</v>
      </c>
    </row>
    <row r="23" spans="1:29" s="27" customFormat="1" ht="54.75" customHeight="1" thickBot="1" x14ac:dyDescent="0.2">
      <c r="A23" s="100"/>
      <c r="B23" s="101"/>
      <c r="C23" s="102"/>
      <c r="D23" s="102"/>
      <c r="E23" s="101"/>
      <c r="F23" s="101"/>
      <c r="G23" s="102"/>
      <c r="H23" s="102"/>
      <c r="I23" s="101"/>
      <c r="J23" s="103"/>
      <c r="K23" s="103"/>
      <c r="L23" s="104"/>
      <c r="M23" s="104"/>
      <c r="N23" s="104"/>
      <c r="O23" s="104"/>
      <c r="P23" s="104"/>
      <c r="Q23" s="103"/>
      <c r="R23" s="104"/>
      <c r="S23" s="103"/>
      <c r="T23" s="103"/>
      <c r="U23" s="104"/>
      <c r="V23" s="103"/>
      <c r="W23" s="103"/>
      <c r="X23" s="103"/>
      <c r="Y23" s="105"/>
      <c r="Z23" s="102"/>
      <c r="AA23" s="108" t="s">
        <v>70</v>
      </c>
      <c r="AB23" s="109">
        <f>AB21-AB22</f>
        <v>0</v>
      </c>
    </row>
    <row r="24" spans="1:29" ht="26.25" customHeight="1" x14ac:dyDescent="0.15">
      <c r="A24" s="110"/>
      <c r="B24" s="110"/>
      <c r="C24" s="110"/>
      <c r="D24" s="110"/>
      <c r="E24" s="110"/>
      <c r="F24" s="110"/>
      <c r="G24" s="110"/>
      <c r="H24" s="110"/>
      <c r="I24" s="110"/>
      <c r="J24" s="111"/>
      <c r="K24" s="111"/>
      <c r="L24" s="112"/>
      <c r="M24" s="112"/>
      <c r="N24" s="113"/>
      <c r="O24" s="111"/>
      <c r="P24" s="112"/>
      <c r="Q24" s="111"/>
      <c r="R24" s="111"/>
      <c r="S24" s="111"/>
      <c r="T24" s="111"/>
      <c r="U24" s="111"/>
      <c r="V24" s="111"/>
      <c r="W24" s="111"/>
      <c r="X24" s="111"/>
      <c r="Y24" s="114"/>
      <c r="Z24" s="110"/>
      <c r="AA24" s="115"/>
      <c r="AB24" s="116"/>
      <c r="AC24" s="3"/>
    </row>
    <row r="25" spans="1:29" ht="51" customHeight="1" thickBot="1" x14ac:dyDescent="0.2">
      <c r="A25" s="110"/>
      <c r="B25" s="110"/>
      <c r="C25" s="110"/>
      <c r="D25" s="117"/>
      <c r="E25" s="110"/>
      <c r="F25" s="110"/>
      <c r="G25" s="110"/>
      <c r="H25" s="110"/>
      <c r="I25" s="110"/>
      <c r="J25" s="111"/>
      <c r="K25" s="111"/>
      <c r="L25" s="112"/>
      <c r="M25" s="112"/>
      <c r="N25" s="113"/>
      <c r="O25" s="111"/>
      <c r="P25" s="112"/>
      <c r="Q25" s="111"/>
      <c r="R25" s="111"/>
      <c r="S25" s="111"/>
      <c r="T25" s="111"/>
      <c r="U25" s="111"/>
      <c r="V25" s="111"/>
      <c r="W25" s="111"/>
      <c r="X25" s="118" t="s">
        <v>69</v>
      </c>
      <c r="Y25" s="119"/>
      <c r="Z25" s="120"/>
      <c r="AA25" s="121"/>
      <c r="AB25" s="122"/>
      <c r="AC25" s="3"/>
    </row>
    <row r="26" spans="1:29" ht="8.25" customHeight="1" x14ac:dyDescent="0.15">
      <c r="L26" s="123"/>
      <c r="O26" s="123"/>
      <c r="R26" s="123"/>
      <c r="U26" s="123"/>
      <c r="V26" s="123"/>
      <c r="W26" s="124"/>
      <c r="X26" s="124"/>
      <c r="Y26" s="124"/>
      <c r="Z26" s="124"/>
      <c r="AA26" s="124"/>
      <c r="AB26" s="124"/>
      <c r="AC26" s="3"/>
    </row>
    <row r="273" s="2" customFormat="1" ht="26.25" customHeight="1" x14ac:dyDescent="0.15"/>
    <row r="274" s="2" customFormat="1" ht="26.25" customHeight="1" x14ac:dyDescent="0.15"/>
    <row r="275" s="2" customFormat="1" ht="26.25" customHeight="1" x14ac:dyDescent="0.15"/>
  </sheetData>
  <mergeCells count="2">
    <mergeCell ref="AA2:AB2"/>
    <mergeCell ref="J3:V3"/>
  </mergeCells>
  <phoneticPr fontId="2"/>
  <printOptions horizontalCentered="1"/>
  <pageMargins left="0.59055118110236227" right="0.19685039370078741" top="0.59055118110236227" bottom="0.59055118110236227" header="0.51181102362204722" footer="0.51181102362204722"/>
  <pageSetup paperSize="8" scale="50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2026単価表（入札用）</vt:lpstr>
      <vt:lpstr>'2026単価表（入札用）'!Print_Area</vt:lpstr>
    </vt:vector>
  </TitlesOfParts>
  <Company>TEPCO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平山 美穂</dc:creator>
  <cp:lastModifiedBy>柴野 洋平</cp:lastModifiedBy>
  <cp:lastPrinted>2026-01-07T06:30:14Z</cp:lastPrinted>
  <dcterms:created xsi:type="dcterms:W3CDTF">2004-02-04T00:22:30Z</dcterms:created>
  <dcterms:modified xsi:type="dcterms:W3CDTF">2026-01-14T01:21:53Z</dcterms:modified>
</cp:coreProperties>
</file>